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MSUNG\Documents\TRABALHO\OUTRAS OBRAS\MACEIO\01 - ENCOSTAS\ESTUDO\2. ENCOSTAS (3 LOTES)\1. LOTE 1\08 - PROTOCOLADO\01 - PROTOCOLADO\04 - VALE DO REGINALDO IV\"/>
    </mc:Choice>
  </mc:AlternateContent>
  <xr:revisionPtr revIDLastSave="0" documentId="13_ncr:1_{C0ECED09-74B1-4BA1-8EB8-05C1E4640797}" xr6:coauthVersionLast="47" xr6:coauthVersionMax="47" xr10:uidLastSave="{00000000-0000-0000-0000-000000000000}"/>
  <bookViews>
    <workbookView xWindow="-120" yWindow="-120" windowWidth="20730" windowHeight="11160" xr2:uid="{B226E96A-3139-41C1-9D89-EC9AE306D0A6}"/>
  </bookViews>
  <sheets>
    <sheet name="CRONOGRAMA" sheetId="1" r:id="rId1"/>
  </sheets>
  <definedNames>
    <definedName name="_xlnm._FilterDatabase" localSheetId="0" hidden="1">CRONOGRAMA!$A$6:$X$29</definedName>
    <definedName name="_xlnm.Print_Area" localSheetId="0">CRONOGRAMA!$A$1:$V$30</definedName>
    <definedName name="_xlnm.Print_Titles" localSheetId="0">CRONOGRAMA!$1:$6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1" l="1"/>
  <c r="C7" i="1"/>
  <c r="V8" i="1"/>
  <c r="D15" i="1"/>
  <c r="D11" i="1"/>
  <c r="D9" i="1" l="1"/>
  <c r="V28" i="1" l="1"/>
  <c r="V26" i="1"/>
  <c r="V24" i="1"/>
  <c r="V22" i="1"/>
  <c r="V20" i="1"/>
  <c r="V18" i="1"/>
  <c r="V16" i="1"/>
  <c r="V14" i="1"/>
  <c r="V12" i="1"/>
  <c r="I15" i="1" l="1"/>
  <c r="H15" i="1"/>
  <c r="O15" i="1"/>
  <c r="L15" i="1"/>
  <c r="G15" i="1"/>
  <c r="R15" i="1"/>
  <c r="P15" i="1"/>
  <c r="J15" i="1"/>
  <c r="K15" i="1"/>
  <c r="Q15" i="1"/>
  <c r="F15" i="1"/>
  <c r="T15" i="1"/>
  <c r="U15" i="1"/>
  <c r="M15" i="1"/>
  <c r="S15" i="1"/>
  <c r="N15" i="1"/>
  <c r="E15" i="1"/>
  <c r="U9" i="1"/>
  <c r="V9" i="1" s="1"/>
  <c r="V15" i="1" l="1"/>
  <c r="U29" i="1" l="1"/>
  <c r="V29" i="1" l="1"/>
  <c r="K19" i="1" l="1"/>
  <c r="H19" i="1"/>
  <c r="E19" i="1"/>
  <c r="J19" i="1"/>
  <c r="I19" i="1"/>
  <c r="F19" i="1"/>
  <c r="M19" i="1"/>
  <c r="L19" i="1"/>
  <c r="G19" i="1"/>
  <c r="D19" i="1"/>
  <c r="N27" i="1"/>
  <c r="G27" i="1"/>
  <c r="O27" i="1"/>
  <c r="H27" i="1"/>
  <c r="P27" i="1"/>
  <c r="I27" i="1"/>
  <c r="Q27" i="1"/>
  <c r="M27" i="1"/>
  <c r="J27" i="1"/>
  <c r="R27" i="1"/>
  <c r="K27" i="1"/>
  <c r="S27" i="1"/>
  <c r="L27" i="1"/>
  <c r="T27" i="1"/>
  <c r="U27" i="1"/>
  <c r="V27" i="1" l="1"/>
  <c r="I25" i="1"/>
  <c r="L25" i="1"/>
  <c r="R25" i="1"/>
  <c r="U25" i="1"/>
  <c r="J25" i="1"/>
  <c r="S25" i="1"/>
  <c r="H25" i="1"/>
  <c r="D25" i="1"/>
  <c r="V25" i="1" s="1"/>
  <c r="M25" i="1"/>
  <c r="N25" i="1"/>
  <c r="E25" i="1"/>
  <c r="K25" i="1"/>
  <c r="G25" i="1"/>
  <c r="Q25" i="1"/>
  <c r="F25" i="1"/>
  <c r="T25" i="1"/>
  <c r="O25" i="1"/>
  <c r="P25" i="1"/>
  <c r="V19" i="1"/>
  <c r="G23" i="1" l="1"/>
  <c r="S23" i="1"/>
  <c r="H23" i="1"/>
  <c r="P23" i="1"/>
  <c r="T23" i="1"/>
  <c r="K23" i="1"/>
  <c r="Q23" i="1"/>
  <c r="D23" i="1"/>
  <c r="L23" i="1"/>
  <c r="I23" i="1"/>
  <c r="R23" i="1"/>
  <c r="U23" i="1"/>
  <c r="N23" i="1"/>
  <c r="M23" i="1"/>
  <c r="J23" i="1"/>
  <c r="O23" i="1"/>
  <c r="F23" i="1"/>
  <c r="E23" i="1"/>
  <c r="G17" i="1"/>
  <c r="O17" i="1"/>
  <c r="E17" i="1"/>
  <c r="H17" i="1"/>
  <c r="P17" i="1"/>
  <c r="I17" i="1"/>
  <c r="Q17" i="1"/>
  <c r="F17" i="1"/>
  <c r="J17" i="1"/>
  <c r="R17" i="1"/>
  <c r="U17" i="1"/>
  <c r="K17" i="1"/>
  <c r="S17" i="1"/>
  <c r="L17" i="1"/>
  <c r="T17" i="1"/>
  <c r="N17" i="1"/>
  <c r="M17" i="1"/>
  <c r="D17" i="1"/>
  <c r="V23" i="1" l="1"/>
  <c r="V17" i="1"/>
  <c r="D21" i="1" l="1"/>
  <c r="E21" i="1"/>
  <c r="M21" i="1"/>
  <c r="U21" i="1"/>
  <c r="T21" i="1"/>
  <c r="F21" i="1"/>
  <c r="N21" i="1"/>
  <c r="P21" i="1"/>
  <c r="G21" i="1"/>
  <c r="O21" i="1"/>
  <c r="H21" i="1"/>
  <c r="I21" i="1"/>
  <c r="Q21" i="1"/>
  <c r="S21" i="1"/>
  <c r="L21" i="1"/>
  <c r="J21" i="1"/>
  <c r="R21" i="1"/>
  <c r="K21" i="1"/>
  <c r="V21" i="1" l="1"/>
  <c r="D13" i="1" l="1"/>
  <c r="D30" i="1" s="1"/>
  <c r="V13" i="1" l="1"/>
  <c r="U11" i="1" l="1"/>
  <c r="U30" i="1" s="1"/>
  <c r="G11" i="1"/>
  <c r="G30" i="1" s="1"/>
  <c r="O11" i="1"/>
  <c r="O30" i="1" s="1"/>
  <c r="N11" i="1"/>
  <c r="N30" i="1" s="1"/>
  <c r="F11" i="1"/>
  <c r="F30" i="1" s="1"/>
  <c r="M11" i="1"/>
  <c r="M30" i="1" s="1"/>
  <c r="S11" i="1"/>
  <c r="S30" i="1" s="1"/>
  <c r="K11" i="1"/>
  <c r="K30" i="1" s="1"/>
  <c r="R11" i="1"/>
  <c r="R30" i="1" s="1"/>
  <c r="J11" i="1"/>
  <c r="J30" i="1" s="1"/>
  <c r="L11" i="1"/>
  <c r="L30" i="1" s="1"/>
  <c r="Q11" i="1"/>
  <c r="Q30" i="1" s="1"/>
  <c r="I11" i="1"/>
  <c r="I30" i="1" s="1"/>
  <c r="T11" i="1"/>
  <c r="T30" i="1" s="1"/>
  <c r="P11" i="1"/>
  <c r="P30" i="1" s="1"/>
  <c r="H11" i="1"/>
  <c r="H30" i="1" s="1"/>
  <c r="E11" i="1"/>
  <c r="E30" i="1" s="1"/>
  <c r="V10" i="1"/>
  <c r="V11" i="1" l="1"/>
  <c r="V30" i="1" s="1"/>
</calcChain>
</file>

<file path=xl/sharedStrings.xml><?xml version="1.0" encoding="utf-8"?>
<sst xmlns="http://schemas.openxmlformats.org/spreadsheetml/2006/main" count="44" uniqueCount="44">
  <si>
    <t>ITEM</t>
  </si>
  <si>
    <t>DESCRIÇÃO</t>
  </si>
  <si>
    <t>PREÇO
TOTAL R$</t>
  </si>
  <si>
    <t>MOBILIZAÇÃO E DESMOBILIZAÇÃO</t>
  </si>
  <si>
    <t>ADMINISTRAÇÃO DE OBRA</t>
  </si>
  <si>
    <t>CANTEIRO DE OBRA</t>
  </si>
  <si>
    <t>SERVIÇOS COMPLEMENTARES</t>
  </si>
  <si>
    <t>DEMOLIÇÃO</t>
  </si>
  <si>
    <t>SERVIÇOS PRELIMINARES</t>
  </si>
  <si>
    <t>SUPRESSÃO VEGETAL - ÁREA DE CONTENÇÃO</t>
  </si>
  <si>
    <t>TERRAPLENAGEM</t>
  </si>
  <si>
    <t>ESTABILIDADE DA ENCOSTA</t>
  </si>
  <si>
    <t>DRENAGEM</t>
  </si>
  <si>
    <t>SERVIÇOS FINAIS</t>
  </si>
  <si>
    <t>VALOR (R$)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</si>
  <si>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</si>
  <si>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</si>
  <si>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</si>
  <si>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</si>
  <si>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</si>
  <si>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</si>
  <si>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</si>
  <si>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</si>
  <si>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</si>
  <si>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</si>
  <si>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</si>
  <si>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</si>
  <si>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</si>
  <si>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</si>
  <si>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</si>
  <si>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</si>
  <si>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</si>
  <si>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</si>
  <si>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>CRONOGRAMA</t>
  </si>
  <si>
    <t>TOTAL</t>
  </si>
  <si>
    <r>
      <t xml:space="preserve">BDI: </t>
    </r>
    <r>
      <rPr>
        <sz val="12"/>
        <rFont val="Arial"/>
        <family val="2"/>
      </rPr>
      <t>29,07%</t>
    </r>
  </si>
  <si>
    <r>
      <t xml:space="preserve">L.S. Hora: </t>
    </r>
    <r>
      <rPr>
        <sz val="12"/>
        <rFont val="Arial"/>
        <family val="2"/>
      </rPr>
      <t>84,28%</t>
    </r>
  </si>
  <si>
    <r>
      <t xml:space="preserve">L.S. Mês: </t>
    </r>
    <r>
      <rPr>
        <sz val="12"/>
        <rFont val="Arial"/>
        <family val="2"/>
      </rPr>
      <t>46,49%</t>
    </r>
  </si>
  <si>
    <r>
      <t xml:space="preserve">OBRA: </t>
    </r>
    <r>
      <rPr>
        <sz val="12"/>
        <rFont val="Arial"/>
        <family val="2"/>
      </rPr>
      <t>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IV</t>
    </r>
  </si>
  <si>
    <r>
      <t>DESCRIÇÃO:</t>
    </r>
    <r>
      <rPr>
        <sz val="12"/>
        <rFont val="Arial"/>
        <family val="2"/>
      </rPr>
      <t xml:space="preserve"> OBRA DE 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IV</t>
    </r>
  </si>
  <si>
    <r>
      <t xml:space="preserve">LOCAL: </t>
    </r>
    <r>
      <rPr>
        <sz val="12"/>
        <rFont val="Arial"/>
        <family val="2"/>
      </rPr>
      <t>VALE DO REGINALDO IV</t>
    </r>
  </si>
  <si>
    <r>
      <t xml:space="preserve">UNIDADES (M2) </t>
    </r>
    <r>
      <rPr>
        <sz val="12"/>
        <rFont val="Arial"/>
        <family val="2"/>
      </rPr>
      <t>: 5.573,00</t>
    </r>
  </si>
  <si>
    <r>
      <t xml:space="preserve">BANCO: </t>
    </r>
    <r>
      <rPr>
        <sz val="12"/>
        <rFont val="Arial"/>
        <family val="2"/>
      </rPr>
      <t>04/2023 - Alagoas
SBC - 04/2023 - Alagoas
SICRO3 - 01/2023 - Alagoas
ORSE - 03/2023 - Sergipe</t>
    </r>
  </si>
  <si>
    <r>
      <t>DATA:</t>
    </r>
    <r>
      <rPr>
        <sz val="12"/>
        <rFont val="Arial"/>
        <family val="2"/>
      </rPr>
      <t xml:space="preserve"> 01/06/2023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</si>
</sst>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7" x14ac:knownFonts="1">
    <font>
      <sz val="11"/>
      <name val="Arial"/>
      <family val="1"/>
    </font>
    <font>
      <sz val="11"/>
      <name val="Arial"/>
      <family val="1"/>
    </font>
    <font>
      <b/>
      <sz val="18"/>
      <name val="Arial"/>
      <family val="1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1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2" fillId="2" borderId="4" xfId="0" applyFont="1" applyFill="1" applyBorder="1" applyAlignment="1">
      <alignment vertical="center" wrapText="1"/>
    </xf>
    <xf numFmtId="10" fontId="0" fillId="0" borderId="0" xfId="0" applyNumberFormat="1"/>
    <xf numFmtId="43" fontId="0" fillId="0" borderId="0" xfId="0" applyNumberFormat="1"/>
    <xf numFmtId="44" fontId="0" fillId="0" borderId="0" xfId="0" applyNumberFormat="1"/>
    <xf numFmtId="0" fontId="3" fillId="3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center" vertical="center" wrapText="1"/>
    </xf>
    <xf numFmtId="43" fontId="3" fillId="4" borderId="8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4" fontId="0" fillId="0" borderId="0" xfId="0" applyNumberFormat="1"/>
    <xf numFmtId="43" fontId="3" fillId="0" borderId="8" xfId="1" applyNumberFormat="1" applyFont="1" applyBorder="1" applyAlignment="1">
      <alignment vertical="center"/>
    </xf>
    <xf numFmtId="0" fontId="3" fillId="3" borderId="5" xfId="0" applyFont="1" applyFill="1" applyBorder="1" applyAlignment="1">
      <alignment horizontal="center" vertical="center" wrapText="1"/>
    </xf>
    <xf numFmtId="9" fontId="6" fillId="0" borderId="16" xfId="2" applyFont="1" applyFill="1" applyBorder="1" applyAlignment="1">
      <alignment horizontal="center" vertical="center" wrapText="1"/>
    </xf>
    <xf numFmtId="43" fontId="6" fillId="0" borderId="17" xfId="0" applyNumberFormat="1" applyFont="1" applyFill="1" applyBorder="1" applyAlignment="1">
      <alignment horizontal="center" vertical="center" wrapText="1"/>
    </xf>
    <xf numFmtId="9" fontId="3" fillId="0" borderId="17" xfId="2" applyFont="1" applyFill="1" applyBorder="1" applyAlignment="1">
      <alignment horizontal="center" vertical="center"/>
    </xf>
    <xf numFmtId="43" fontId="3" fillId="0" borderId="17" xfId="0" applyNumberFormat="1" applyFont="1" applyFill="1" applyBorder="1" applyAlignment="1">
      <alignment horizontal="center" vertical="center"/>
    </xf>
    <xf numFmtId="9" fontId="6" fillId="0" borderId="17" xfId="2" applyFont="1" applyFill="1" applyBorder="1" applyAlignment="1">
      <alignment horizontal="center" vertical="center" wrapText="1"/>
    </xf>
    <xf numFmtId="9" fontId="3" fillId="0" borderId="16" xfId="2" applyFont="1" applyFill="1" applyBorder="1" applyAlignment="1">
      <alignment horizontal="center" vertical="center"/>
    </xf>
    <xf numFmtId="43" fontId="6" fillId="0" borderId="18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9" fontId="6" fillId="0" borderId="19" xfId="2" applyFont="1" applyFill="1" applyBorder="1" applyAlignment="1">
      <alignment horizontal="center" vertical="center" wrapText="1"/>
    </xf>
    <xf numFmtId="43" fontId="6" fillId="0" borderId="20" xfId="0" applyNumberFormat="1" applyFont="1" applyFill="1" applyBorder="1" applyAlignment="1">
      <alignment horizontal="center" vertical="center" wrapText="1"/>
    </xf>
    <xf numFmtId="9" fontId="3" fillId="0" borderId="20" xfId="2" applyFont="1" applyFill="1" applyBorder="1" applyAlignment="1">
      <alignment horizontal="center" vertical="center"/>
    </xf>
    <xf numFmtId="43" fontId="3" fillId="0" borderId="20" xfId="0" applyNumberFormat="1" applyFont="1" applyFill="1" applyBorder="1" applyAlignment="1">
      <alignment horizontal="center" vertical="center"/>
    </xf>
    <xf numFmtId="9" fontId="6" fillId="0" borderId="20" xfId="2" applyFont="1" applyFill="1" applyBorder="1" applyAlignment="1">
      <alignment horizontal="center" vertical="center" wrapText="1"/>
    </xf>
    <xf numFmtId="9" fontId="3" fillId="0" borderId="19" xfId="2" applyFont="1" applyFill="1" applyBorder="1" applyAlignment="1">
      <alignment horizontal="center" vertical="center"/>
    </xf>
    <xf numFmtId="43" fontId="6" fillId="0" borderId="21" xfId="0" applyNumberFormat="1" applyFont="1" applyFill="1" applyBorder="1" applyAlignment="1">
      <alignment horizontal="center" vertical="center" wrapText="1"/>
    </xf>
    <xf numFmtId="43" fontId="3" fillId="0" borderId="21" xfId="0" applyNumberFormat="1" applyFont="1" applyFill="1" applyBorder="1" applyAlignment="1">
      <alignment horizontal="center" vertical="center"/>
    </xf>
    <xf numFmtId="43" fontId="3" fillId="0" borderId="18" xfId="0" applyNumberFormat="1" applyFont="1" applyFill="1" applyBorder="1" applyAlignment="1">
      <alignment horizontal="center" vertical="center"/>
    </xf>
    <xf numFmtId="9" fontId="6" fillId="0" borderId="16" xfId="2" applyFont="1" applyFill="1" applyBorder="1" applyAlignment="1">
      <alignment horizontal="right" vertical="top" wrapText="1"/>
    </xf>
    <xf numFmtId="43" fontId="6" fillId="0" borderId="17" xfId="2" applyNumberFormat="1" applyFont="1" applyFill="1" applyBorder="1" applyAlignment="1">
      <alignment horizontal="right" vertical="top" wrapText="1"/>
    </xf>
    <xf numFmtId="9" fontId="6" fillId="0" borderId="17" xfId="2" applyFont="1" applyFill="1" applyBorder="1" applyAlignment="1">
      <alignment horizontal="right" vertical="top" wrapText="1"/>
    </xf>
    <xf numFmtId="43" fontId="6" fillId="0" borderId="18" xfId="2" applyNumberFormat="1" applyFont="1" applyFill="1" applyBorder="1" applyAlignment="1">
      <alignment horizontal="right" vertical="top" wrapText="1"/>
    </xf>
    <xf numFmtId="0" fontId="3" fillId="4" borderId="3" xfId="0" applyFont="1" applyFill="1" applyBorder="1" applyAlignment="1">
      <alignment horizontal="left" vertical="center" wrapText="1"/>
    </xf>
    <xf numFmtId="4" fontId="3" fillId="4" borderId="6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22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 wrapText="1"/>
    </xf>
    <xf numFmtId="0" fontId="3" fillId="2" borderId="24" xfId="0" applyFont="1" applyFill="1" applyBorder="1" applyAlignment="1">
      <alignment vertical="center"/>
    </xf>
    <xf numFmtId="43" fontId="3" fillId="0" borderId="28" xfId="0" applyNumberFormat="1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4" fontId="6" fillId="0" borderId="27" xfId="0" applyNumberFormat="1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4" fontId="6" fillId="0" borderId="28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43" fontId="6" fillId="0" borderId="28" xfId="2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25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26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4" fontId="6" fillId="0" borderId="19" xfId="0" applyNumberFormat="1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4" fontId="6" fillId="0" borderId="20" xfId="0" applyNumberFormat="1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1086972</xdr:colOff>
      <xdr:row>0</xdr:row>
      <xdr:rowOff>134471</xdr:rowOff>
    </xdr:from>
    <xdr:to>
      <xdr:col>1</xdr:col>
      <xdr:colOff>2613773</xdr:colOff>
      <xdr:row>4</xdr:row>
      <xdr:rowOff>224118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DDEA4AD-1A2C-471C-B8A9-FEBD989CC7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96597" y="134471"/>
          <a:ext cx="1526801" cy="15183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B0E60-7316-48C7-8954-83C0EDF825EB}">
  <sheetPr>
    <pageSetUpPr fitToPage="1"/>
  </sheetPr>
  <dimension ref="A1:X35"/>
  <sheetViews>
    <sheetView tabSelected="1" showOutlineSymbols="0" showWhiteSpace="0" view="pageBreakPreview" zoomScale="55" zoomScaleNormal="53" zoomScaleSheetLayoutView="55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C14" sqref="C14:C15"/>
    </sheetView>
  </sheetViews>
  <sheetFormatPr defaultRowHeight="14.25" x14ac:dyDescent="0.2"/>
  <cols>
    <col min="1" max="1" width="10.625" customWidth="1"/>
    <col min="2" max="2" width="60" bestFit="1" customWidth="1"/>
    <col min="3" max="3" width="19.25" customWidth="1"/>
    <col min="4" max="4" width="17.625" customWidth="1"/>
    <col min="5" max="10" width="22.625" customWidth="1"/>
    <col min="11" max="11" width="17.625" customWidth="1"/>
    <col min="12" max="13" width="22.625" customWidth="1"/>
    <col min="14" max="14" width="21.75" customWidth="1"/>
    <col min="15" max="15" width="22.625" customWidth="1"/>
    <col min="16" max="16" width="22.125" customWidth="1"/>
    <col min="17" max="18" width="22.625" customWidth="1"/>
    <col min="19" max="19" width="22.125" customWidth="1"/>
    <col min="20" max="21" width="21.75" customWidth="1"/>
    <col min="22" max="22" width="24" bestFit="1" customWidth="1"/>
    <col min="23" max="23" width="15.625" bestFit="1" customWidth="1"/>
    <col min="25" max="25" width="17" bestFit="1" customWidth="1"/>
  </cols>
  <sheetData>
    <row r="1" spans="1:24" ht="38.25" customHeight="1" x14ac:dyDescent="0.2">
      <c r="A1" s="55" t="s">
        <v>33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7"/>
    </row>
    <row r="2" spans="1:24" ht="24.95" customHeight="1" x14ac:dyDescent="0.2">
      <c r="A2" s="1"/>
      <c r="B2" s="9"/>
      <c r="C2" s="38" t="s">
        <v>38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40" t="s">
        <v>43</v>
      </c>
      <c r="P2" s="39"/>
      <c r="Q2" s="58" t="s">
        <v>42</v>
      </c>
      <c r="R2" s="59"/>
      <c r="S2" s="59"/>
      <c r="T2" s="59"/>
      <c r="U2" s="59"/>
      <c r="V2" s="60"/>
    </row>
    <row r="3" spans="1:24" ht="25.5" customHeight="1" x14ac:dyDescent="0.2">
      <c r="A3" s="1"/>
      <c r="B3" s="9"/>
      <c r="C3" s="38" t="s">
        <v>39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41" t="s">
        <v>35</v>
      </c>
      <c r="P3" s="42"/>
      <c r="Q3" s="61"/>
      <c r="R3" s="62"/>
      <c r="S3" s="62"/>
      <c r="T3" s="62"/>
      <c r="U3" s="62"/>
      <c r="V3" s="63"/>
    </row>
    <row r="4" spans="1:24" ht="24.95" customHeight="1" x14ac:dyDescent="0.2">
      <c r="A4" s="1"/>
      <c r="B4" s="9"/>
      <c r="C4" s="38" t="s">
        <v>40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41" t="s">
        <v>36</v>
      </c>
      <c r="P4" s="42"/>
      <c r="Q4" s="61"/>
      <c r="R4" s="62"/>
      <c r="S4" s="62"/>
      <c r="T4" s="62"/>
      <c r="U4" s="62"/>
      <c r="V4" s="63"/>
    </row>
    <row r="5" spans="1:24" ht="24.95" customHeight="1" x14ac:dyDescent="0.2">
      <c r="A5" s="45"/>
      <c r="B5" s="46"/>
      <c r="C5" s="38" t="s">
        <v>41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43" t="s">
        <v>37</v>
      </c>
      <c r="P5" s="44"/>
      <c r="Q5" s="64"/>
      <c r="R5" s="65"/>
      <c r="S5" s="65"/>
      <c r="T5" s="65"/>
      <c r="U5" s="65"/>
      <c r="V5" s="66"/>
    </row>
    <row r="6" spans="1:24" ht="30" customHeight="1" x14ac:dyDescent="0.2">
      <c r="A6" s="5" t="s">
        <v>0</v>
      </c>
      <c r="B6" s="5" t="s">
        <v>1</v>
      </c>
      <c r="C6" s="5" t="s">
        <v>14</v>
      </c>
      <c r="D6" s="5" t="s">
        <v>15</v>
      </c>
      <c r="E6" s="5" t="s">
        <v>16</v>
      </c>
      <c r="F6" s="5" t="s">
        <v>17</v>
      </c>
      <c r="G6" s="5" t="s">
        <v>18</v>
      </c>
      <c r="H6" s="5" t="s">
        <v>19</v>
      </c>
      <c r="I6" s="5" t="s">
        <v>20</v>
      </c>
      <c r="J6" s="5" t="s">
        <v>21</v>
      </c>
      <c r="K6" s="5" t="s">
        <v>22</v>
      </c>
      <c r="L6" s="5" t="s">
        <v>23</v>
      </c>
      <c r="M6" s="12" t="s">
        <v>24</v>
      </c>
      <c r="N6" s="5" t="s">
        <v>25</v>
      </c>
      <c r="O6" s="20" t="s">
        <v>26</v>
      </c>
      <c r="P6" s="5" t="s">
        <v>27</v>
      </c>
      <c r="Q6" s="20" t="s">
        <v>28</v>
      </c>
      <c r="R6" s="5" t="s">
        <v>29</v>
      </c>
      <c r="S6" s="20" t="s">
        <v>30</v>
      </c>
      <c r="T6" s="5" t="s">
        <v>31</v>
      </c>
      <c r="U6" s="20" t="s">
        <v>32</v>
      </c>
      <c r="V6" s="5" t="s">
        <v>2</v>
      </c>
    </row>
    <row r="7" spans="1:24" ht="24" customHeight="1" x14ac:dyDescent="0.2">
      <c r="A7" s="6">
        <v>1</v>
      </c>
      <c r="B7" s="35"/>
      <c r="C7" s="36">
        <f>C8+C10+C12+C14+C18+C16+C20++C22+C24+C26+C28</f>
        <v>16711782.200000003</v>
      </c>
      <c r="D7" s="7"/>
      <c r="E7" s="21"/>
      <c r="F7" s="7"/>
      <c r="G7" s="21"/>
      <c r="H7" s="7"/>
      <c r="I7" s="21"/>
      <c r="J7" s="7"/>
      <c r="K7" s="21"/>
      <c r="L7" s="7"/>
      <c r="M7" s="21"/>
      <c r="N7" s="7"/>
      <c r="O7" s="21"/>
      <c r="P7" s="7"/>
      <c r="Q7" s="21"/>
      <c r="R7" s="7"/>
      <c r="S7" s="21"/>
      <c r="T7" s="7"/>
      <c r="U7" s="21"/>
      <c r="V7" s="8"/>
      <c r="W7" s="3"/>
    </row>
    <row r="8" spans="1:24" ht="24" customHeight="1" x14ac:dyDescent="0.2">
      <c r="A8" s="67">
        <v>1</v>
      </c>
      <c r="B8" s="77" t="s">
        <v>3</v>
      </c>
      <c r="C8" s="73">
        <v>23318.71</v>
      </c>
      <c r="D8" s="18">
        <v>0.5</v>
      </c>
      <c r="E8" s="22"/>
      <c r="F8" s="13"/>
      <c r="G8" s="22"/>
      <c r="H8" s="18"/>
      <c r="I8" s="22"/>
      <c r="J8" s="13"/>
      <c r="K8" s="22"/>
      <c r="L8" s="18"/>
      <c r="M8" s="22"/>
      <c r="N8" s="13"/>
      <c r="O8" s="22"/>
      <c r="P8" s="13"/>
      <c r="Q8" s="27"/>
      <c r="R8" s="13"/>
      <c r="S8" s="22"/>
      <c r="T8" s="13"/>
      <c r="U8" s="27">
        <v>0.5</v>
      </c>
      <c r="V8" s="31">
        <f>SUM(D8:U8)</f>
        <v>1</v>
      </c>
      <c r="W8" s="3"/>
    </row>
    <row r="9" spans="1:24" ht="24" customHeight="1" x14ac:dyDescent="0.2">
      <c r="A9" s="68"/>
      <c r="B9" s="70"/>
      <c r="C9" s="74"/>
      <c r="D9" s="16">
        <f>$C$8*D8</f>
        <v>11659.355</v>
      </c>
      <c r="E9" s="23"/>
      <c r="F9" s="14"/>
      <c r="G9" s="23"/>
      <c r="H9" s="16"/>
      <c r="I9" s="23"/>
      <c r="J9" s="14"/>
      <c r="K9" s="23"/>
      <c r="L9" s="16"/>
      <c r="M9" s="23"/>
      <c r="N9" s="14"/>
      <c r="O9" s="23"/>
      <c r="P9" s="14"/>
      <c r="Q9" s="25"/>
      <c r="R9" s="14"/>
      <c r="S9" s="23"/>
      <c r="T9" s="14"/>
      <c r="U9" s="25">
        <f>$C$8*U8</f>
        <v>11659.355</v>
      </c>
      <c r="V9" s="32">
        <f>SUM(D9:U9)</f>
        <v>23318.71</v>
      </c>
      <c r="W9" s="3"/>
      <c r="X9" s="3"/>
    </row>
    <row r="10" spans="1:24" ht="24" customHeight="1" x14ac:dyDescent="0.2">
      <c r="A10" s="68">
        <v>2</v>
      </c>
      <c r="B10" s="70" t="s">
        <v>4</v>
      </c>
      <c r="C10" s="75">
        <v>1692582.84</v>
      </c>
      <c r="D10" s="15">
        <v>4.402638991739851E-2</v>
      </c>
      <c r="E10" s="24">
        <v>3.1579478541696529E-2</v>
      </c>
      <c r="F10" s="15">
        <v>5.2304182307333157E-2</v>
      </c>
      <c r="G10" s="24">
        <v>6.1482365061301648E-2</v>
      </c>
      <c r="H10" s="15">
        <v>5.390803914093574E-2</v>
      </c>
      <c r="I10" s="24">
        <v>5.3922474805337781E-2</v>
      </c>
      <c r="J10" s="15">
        <v>6.9476881347190461E-2</v>
      </c>
      <c r="K10" s="24">
        <v>6.9647104350952851E-2</v>
      </c>
      <c r="L10" s="15">
        <v>6.9675975679756932E-2</v>
      </c>
      <c r="M10" s="24">
        <v>5.4773589824149781E-2</v>
      </c>
      <c r="N10" s="15">
        <v>5.3966056055201432E-2</v>
      </c>
      <c r="O10" s="24">
        <v>5.4574769748240839E-2</v>
      </c>
      <c r="P10" s="15">
        <v>5.4531462755034718E-2</v>
      </c>
      <c r="Q10" s="24">
        <v>5.4843037433755439E-2</v>
      </c>
      <c r="R10" s="15">
        <v>5.4828601769353398E-2</v>
      </c>
      <c r="S10" s="24">
        <v>5.4517027090632685E-2</v>
      </c>
      <c r="T10" s="15">
        <v>5.4502591426230644E-2</v>
      </c>
      <c r="U10" s="24">
        <v>5.7439972745497558E-2</v>
      </c>
      <c r="V10" s="33">
        <f t="shared" ref="V10:V13" si="0">SUM(D10:U10)</f>
        <v>1.0000000000000002</v>
      </c>
      <c r="W10" s="3"/>
    </row>
    <row r="11" spans="1:24" ht="24" customHeight="1" x14ac:dyDescent="0.2">
      <c r="A11" s="68"/>
      <c r="B11" s="70"/>
      <c r="C11" s="74"/>
      <c r="D11" s="16">
        <f>$C$10*D10</f>
        <v>74518.312081337746</v>
      </c>
      <c r="E11" s="16">
        <f t="shared" ref="E11:U11" si="1">$C$10*E10</f>
        <v>53450.883475823772</v>
      </c>
      <c r="F11" s="16">
        <f t="shared" si="1"/>
        <v>88529.161433623711</v>
      </c>
      <c r="G11" s="16">
        <f t="shared" si="1"/>
        <v>104063.99606537473</v>
      </c>
      <c r="H11" s="16">
        <f t="shared" si="1"/>
        <v>91243.821987996183</v>
      </c>
      <c r="I11" s="16">
        <f t="shared" si="1"/>
        <v>91268.255545847074</v>
      </c>
      <c r="J11" s="16">
        <f t="shared" si="1"/>
        <v>117595.37714497067</v>
      </c>
      <c r="K11" s="16">
        <f t="shared" si="1"/>
        <v>117883.49368011214</v>
      </c>
      <c r="L11" s="16">
        <f t="shared" si="1"/>
        <v>117932.36079581392</v>
      </c>
      <c r="M11" s="16">
        <f t="shared" si="1"/>
        <v>92708.838221554543</v>
      </c>
      <c r="N11" s="16">
        <f t="shared" si="1"/>
        <v>91342.020421512047</v>
      </c>
      <c r="O11" s="16">
        <f t="shared" si="1"/>
        <v>92372.318772823564</v>
      </c>
      <c r="P11" s="16">
        <f t="shared" si="1"/>
        <v>92299.018099270892</v>
      </c>
      <c r="Q11" s="16">
        <f t="shared" si="1"/>
        <v>92826.384053852104</v>
      </c>
      <c r="R11" s="16">
        <f t="shared" si="1"/>
        <v>92801.950496001198</v>
      </c>
      <c r="S11" s="16">
        <f t="shared" si="1"/>
        <v>92274.584541420016</v>
      </c>
      <c r="T11" s="16">
        <f t="shared" si="1"/>
        <v>92250.150983569125</v>
      </c>
      <c r="U11" s="16">
        <f t="shared" si="1"/>
        <v>97221.912199096856</v>
      </c>
      <c r="V11" s="32">
        <f t="shared" si="0"/>
        <v>1692582.8400000005</v>
      </c>
      <c r="W11" s="3"/>
    </row>
    <row r="12" spans="1:24" ht="24" customHeight="1" x14ac:dyDescent="0.2">
      <c r="A12" s="68">
        <v>3</v>
      </c>
      <c r="B12" s="70" t="s">
        <v>5</v>
      </c>
      <c r="C12" s="75">
        <v>306378.59999999998</v>
      </c>
      <c r="D12" s="15">
        <v>1</v>
      </c>
      <c r="E12" s="26"/>
      <c r="F12" s="17"/>
      <c r="G12" s="26"/>
      <c r="H12" s="15"/>
      <c r="I12" s="26"/>
      <c r="J12" s="17"/>
      <c r="K12" s="26"/>
      <c r="L12" s="15"/>
      <c r="M12" s="26"/>
      <c r="N12" s="17"/>
      <c r="O12" s="26"/>
      <c r="P12" s="17"/>
      <c r="Q12" s="24"/>
      <c r="R12" s="17"/>
      <c r="S12" s="26"/>
      <c r="T12" s="17"/>
      <c r="U12" s="24"/>
      <c r="V12" s="33">
        <f t="shared" si="0"/>
        <v>1</v>
      </c>
      <c r="W12" s="3"/>
      <c r="X12" s="2"/>
    </row>
    <row r="13" spans="1:24" ht="24" customHeight="1" x14ac:dyDescent="0.2">
      <c r="A13" s="69"/>
      <c r="B13" s="71"/>
      <c r="C13" s="76"/>
      <c r="D13" s="47">
        <f>$C$12*D12</f>
        <v>306378.59999999998</v>
      </c>
      <c r="E13" s="48"/>
      <c r="F13" s="49"/>
      <c r="G13" s="50"/>
      <c r="H13" s="51"/>
      <c r="I13" s="48"/>
      <c r="J13" s="49"/>
      <c r="K13" s="50"/>
      <c r="L13" s="51"/>
      <c r="M13" s="48"/>
      <c r="N13" s="49"/>
      <c r="O13" s="50"/>
      <c r="P13" s="52"/>
      <c r="Q13" s="53"/>
      <c r="R13" s="49"/>
      <c r="S13" s="48"/>
      <c r="T13" s="52"/>
      <c r="U13" s="50"/>
      <c r="V13" s="54">
        <f t="shared" si="0"/>
        <v>306378.59999999998</v>
      </c>
      <c r="W13" s="3"/>
    </row>
    <row r="14" spans="1:24" ht="24" customHeight="1" x14ac:dyDescent="0.2">
      <c r="A14" s="68">
        <v>4</v>
      </c>
      <c r="B14" s="70" t="s">
        <v>6</v>
      </c>
      <c r="C14" s="75">
        <v>21783.5</v>
      </c>
      <c r="D14" s="15">
        <v>0.02</v>
      </c>
      <c r="E14" s="26">
        <v>0.02</v>
      </c>
      <c r="F14" s="17">
        <v>0.04</v>
      </c>
      <c r="G14" s="26">
        <v>0.05</v>
      </c>
      <c r="H14" s="15">
        <v>0.05</v>
      </c>
      <c r="I14" s="26">
        <v>0.06</v>
      </c>
      <c r="J14" s="17">
        <v>7.0000000000000007E-2</v>
      </c>
      <c r="K14" s="26">
        <v>0.08</v>
      </c>
      <c r="L14" s="15">
        <v>0.1</v>
      </c>
      <c r="M14" s="26">
        <v>0.11</v>
      </c>
      <c r="N14" s="17">
        <v>0.09</v>
      </c>
      <c r="O14" s="26">
        <v>0.08</v>
      </c>
      <c r="P14" s="17">
        <v>0.05</v>
      </c>
      <c r="Q14" s="24">
        <v>0.05</v>
      </c>
      <c r="R14" s="17">
        <v>0.04</v>
      </c>
      <c r="S14" s="26">
        <v>0.04</v>
      </c>
      <c r="T14" s="17">
        <v>0.03</v>
      </c>
      <c r="U14" s="24">
        <v>0.02</v>
      </c>
      <c r="V14" s="33">
        <f t="shared" ref="V14:V29" si="2">SUM(D14:U14)</f>
        <v>1</v>
      </c>
      <c r="W14" s="3"/>
    </row>
    <row r="15" spans="1:24" ht="24" customHeight="1" x14ac:dyDescent="0.2">
      <c r="A15" s="68"/>
      <c r="B15" s="70"/>
      <c r="C15" s="74"/>
      <c r="D15" s="16">
        <f>$C$14*D14</f>
        <v>435.67</v>
      </c>
      <c r="E15" s="25">
        <f t="shared" ref="E15:U15" si="3">$C$14*E14</f>
        <v>435.67</v>
      </c>
      <c r="F15" s="16">
        <f t="shared" si="3"/>
        <v>871.34</v>
      </c>
      <c r="G15" s="25">
        <f t="shared" si="3"/>
        <v>1089.175</v>
      </c>
      <c r="H15" s="16">
        <f t="shared" si="3"/>
        <v>1089.175</v>
      </c>
      <c r="I15" s="25">
        <f t="shared" si="3"/>
        <v>1307.01</v>
      </c>
      <c r="J15" s="16">
        <f t="shared" si="3"/>
        <v>1524.8450000000003</v>
      </c>
      <c r="K15" s="25">
        <f t="shared" si="3"/>
        <v>1742.68</v>
      </c>
      <c r="L15" s="16">
        <f t="shared" si="3"/>
        <v>2178.35</v>
      </c>
      <c r="M15" s="25">
        <f t="shared" si="3"/>
        <v>2396.1849999999999</v>
      </c>
      <c r="N15" s="16">
        <f t="shared" si="3"/>
        <v>1960.5149999999999</v>
      </c>
      <c r="O15" s="25">
        <f t="shared" si="3"/>
        <v>1742.68</v>
      </c>
      <c r="P15" s="16">
        <f t="shared" si="3"/>
        <v>1089.175</v>
      </c>
      <c r="Q15" s="25">
        <f t="shared" si="3"/>
        <v>1089.175</v>
      </c>
      <c r="R15" s="16">
        <f t="shared" si="3"/>
        <v>871.34</v>
      </c>
      <c r="S15" s="25">
        <f t="shared" si="3"/>
        <v>871.34</v>
      </c>
      <c r="T15" s="16">
        <f t="shared" si="3"/>
        <v>653.505</v>
      </c>
      <c r="U15" s="25">
        <f t="shared" si="3"/>
        <v>435.67</v>
      </c>
      <c r="V15" s="32">
        <f t="shared" si="2"/>
        <v>21783.499999999996</v>
      </c>
      <c r="W15" s="3"/>
    </row>
    <row r="16" spans="1:24" ht="24" customHeight="1" x14ac:dyDescent="0.2">
      <c r="A16" s="68">
        <v>5</v>
      </c>
      <c r="B16" s="70" t="s">
        <v>7</v>
      </c>
      <c r="C16" s="75">
        <v>370821.48</v>
      </c>
      <c r="D16" s="15">
        <v>0.3</v>
      </c>
      <c r="E16" s="26">
        <v>0.6</v>
      </c>
      <c r="F16" s="17">
        <v>0.1</v>
      </c>
      <c r="G16" s="26"/>
      <c r="H16" s="15"/>
      <c r="I16" s="26"/>
      <c r="J16" s="17"/>
      <c r="K16" s="26"/>
      <c r="L16" s="15"/>
      <c r="M16" s="26"/>
      <c r="N16" s="17"/>
      <c r="O16" s="26"/>
      <c r="P16" s="17"/>
      <c r="Q16" s="24"/>
      <c r="R16" s="17"/>
      <c r="S16" s="26"/>
      <c r="T16" s="17"/>
      <c r="U16" s="24"/>
      <c r="V16" s="33">
        <f t="shared" si="2"/>
        <v>0.99999999999999989</v>
      </c>
      <c r="W16" s="3"/>
    </row>
    <row r="17" spans="1:23" ht="24" customHeight="1" x14ac:dyDescent="0.2">
      <c r="A17" s="68"/>
      <c r="B17" s="70"/>
      <c r="C17" s="74"/>
      <c r="D17" s="16">
        <f>$C$16*D16</f>
        <v>111246.44399999999</v>
      </c>
      <c r="E17" s="25">
        <f t="shared" ref="E17:U17" si="4">$C$16*E16</f>
        <v>222492.88799999998</v>
      </c>
      <c r="F17" s="16">
        <f t="shared" si="4"/>
        <v>37082.148000000001</v>
      </c>
      <c r="G17" s="25">
        <f t="shared" si="4"/>
        <v>0</v>
      </c>
      <c r="H17" s="16">
        <f t="shared" si="4"/>
        <v>0</v>
      </c>
      <c r="I17" s="25">
        <f t="shared" si="4"/>
        <v>0</v>
      </c>
      <c r="J17" s="16">
        <f t="shared" si="4"/>
        <v>0</v>
      </c>
      <c r="K17" s="25">
        <f t="shared" si="4"/>
        <v>0</v>
      </c>
      <c r="L17" s="16">
        <f t="shared" si="4"/>
        <v>0</v>
      </c>
      <c r="M17" s="25">
        <f t="shared" si="4"/>
        <v>0</v>
      </c>
      <c r="N17" s="16">
        <f t="shared" si="4"/>
        <v>0</v>
      </c>
      <c r="O17" s="25">
        <f t="shared" si="4"/>
        <v>0</v>
      </c>
      <c r="P17" s="16">
        <f t="shared" si="4"/>
        <v>0</v>
      </c>
      <c r="Q17" s="25">
        <f t="shared" si="4"/>
        <v>0</v>
      </c>
      <c r="R17" s="16">
        <f t="shared" si="4"/>
        <v>0</v>
      </c>
      <c r="S17" s="25">
        <f t="shared" si="4"/>
        <v>0</v>
      </c>
      <c r="T17" s="16">
        <f t="shared" si="4"/>
        <v>0</v>
      </c>
      <c r="U17" s="25">
        <f t="shared" si="4"/>
        <v>0</v>
      </c>
      <c r="V17" s="32">
        <f t="shared" si="2"/>
        <v>370821.47999999992</v>
      </c>
      <c r="W17" s="3"/>
    </row>
    <row r="18" spans="1:23" ht="24" customHeight="1" x14ac:dyDescent="0.2">
      <c r="A18" s="68">
        <v>6</v>
      </c>
      <c r="B18" s="70" t="s">
        <v>8</v>
      </c>
      <c r="C18" s="75">
        <v>240714.31000000003</v>
      </c>
      <c r="D18" s="15">
        <v>0.55000000000000004</v>
      </c>
      <c r="E18" s="26">
        <v>0.05</v>
      </c>
      <c r="F18" s="17">
        <v>0.05</v>
      </c>
      <c r="G18" s="26">
        <v>0.05</v>
      </c>
      <c r="H18" s="17">
        <v>0.05</v>
      </c>
      <c r="I18" s="26">
        <v>0.05</v>
      </c>
      <c r="J18" s="17">
        <v>0.05</v>
      </c>
      <c r="K18" s="26">
        <v>0.05</v>
      </c>
      <c r="L18" s="17">
        <v>0.05</v>
      </c>
      <c r="M18" s="26">
        <v>0.05</v>
      </c>
      <c r="N18" s="17"/>
      <c r="O18" s="26"/>
      <c r="P18" s="17"/>
      <c r="Q18" s="24"/>
      <c r="R18" s="17"/>
      <c r="S18" s="26"/>
      <c r="T18" s="17"/>
      <c r="U18" s="24"/>
      <c r="V18" s="33">
        <f t="shared" si="2"/>
        <v>1.0000000000000004</v>
      </c>
      <c r="W18" s="3"/>
    </row>
    <row r="19" spans="1:23" ht="24" customHeight="1" x14ac:dyDescent="0.2">
      <c r="A19" s="68"/>
      <c r="B19" s="70"/>
      <c r="C19" s="74"/>
      <c r="D19" s="16">
        <f>$C$18*D18</f>
        <v>132392.87050000002</v>
      </c>
      <c r="E19" s="25">
        <f t="shared" ref="E19:M19" si="5">$C$18*E18</f>
        <v>12035.715500000002</v>
      </c>
      <c r="F19" s="16">
        <f t="shared" si="5"/>
        <v>12035.715500000002</v>
      </c>
      <c r="G19" s="25">
        <f t="shared" si="5"/>
        <v>12035.715500000002</v>
      </c>
      <c r="H19" s="16">
        <f t="shared" si="5"/>
        <v>12035.715500000002</v>
      </c>
      <c r="I19" s="25">
        <f t="shared" si="5"/>
        <v>12035.715500000002</v>
      </c>
      <c r="J19" s="16">
        <f t="shared" si="5"/>
        <v>12035.715500000002</v>
      </c>
      <c r="K19" s="25">
        <f t="shared" si="5"/>
        <v>12035.715500000002</v>
      </c>
      <c r="L19" s="16">
        <f t="shared" si="5"/>
        <v>12035.715500000002</v>
      </c>
      <c r="M19" s="25">
        <f t="shared" si="5"/>
        <v>12035.715500000002</v>
      </c>
      <c r="N19" s="14"/>
      <c r="O19" s="23"/>
      <c r="P19" s="14"/>
      <c r="Q19" s="25"/>
      <c r="R19" s="14"/>
      <c r="S19" s="23"/>
      <c r="T19" s="14"/>
      <c r="U19" s="25"/>
      <c r="V19" s="32">
        <f t="shared" si="2"/>
        <v>240714.30999999994</v>
      </c>
      <c r="W19" s="3"/>
    </row>
    <row r="20" spans="1:23" ht="24" customHeight="1" x14ac:dyDescent="0.2">
      <c r="A20" s="68">
        <v>7</v>
      </c>
      <c r="B20" s="70" t="s">
        <v>9</v>
      </c>
      <c r="C20" s="75">
        <v>570681.30000000005</v>
      </c>
      <c r="D20" s="15">
        <v>0.2</v>
      </c>
      <c r="E20" s="24">
        <v>0.3</v>
      </c>
      <c r="F20" s="15">
        <v>0.3</v>
      </c>
      <c r="G20" s="24">
        <v>0.2</v>
      </c>
      <c r="H20" s="15"/>
      <c r="I20" s="24"/>
      <c r="J20" s="15"/>
      <c r="K20" s="24"/>
      <c r="L20" s="15"/>
      <c r="M20" s="24"/>
      <c r="N20" s="15"/>
      <c r="O20" s="24"/>
      <c r="P20" s="15"/>
      <c r="Q20" s="24"/>
      <c r="R20" s="15"/>
      <c r="S20" s="24"/>
      <c r="T20" s="15"/>
      <c r="U20" s="24"/>
      <c r="V20" s="33">
        <f t="shared" si="2"/>
        <v>1</v>
      </c>
      <c r="W20" s="3"/>
    </row>
    <row r="21" spans="1:23" ht="24" customHeight="1" x14ac:dyDescent="0.2">
      <c r="A21" s="68"/>
      <c r="B21" s="70"/>
      <c r="C21" s="74"/>
      <c r="D21" s="16">
        <f>$C$20*D20</f>
        <v>114136.26000000001</v>
      </c>
      <c r="E21" s="25">
        <f t="shared" ref="E21:U21" si="6">$C$20*E20</f>
        <v>171204.39</v>
      </c>
      <c r="F21" s="16">
        <f t="shared" si="6"/>
        <v>171204.39</v>
      </c>
      <c r="G21" s="25">
        <f t="shared" si="6"/>
        <v>114136.26000000001</v>
      </c>
      <c r="H21" s="16">
        <f t="shared" si="6"/>
        <v>0</v>
      </c>
      <c r="I21" s="25">
        <f t="shared" si="6"/>
        <v>0</v>
      </c>
      <c r="J21" s="16">
        <f t="shared" si="6"/>
        <v>0</v>
      </c>
      <c r="K21" s="25">
        <f t="shared" si="6"/>
        <v>0</v>
      </c>
      <c r="L21" s="16">
        <f t="shared" si="6"/>
        <v>0</v>
      </c>
      <c r="M21" s="25">
        <f t="shared" si="6"/>
        <v>0</v>
      </c>
      <c r="N21" s="16">
        <f t="shared" si="6"/>
        <v>0</v>
      </c>
      <c r="O21" s="25">
        <f t="shared" si="6"/>
        <v>0</v>
      </c>
      <c r="P21" s="16">
        <f t="shared" si="6"/>
        <v>0</v>
      </c>
      <c r="Q21" s="25">
        <f t="shared" si="6"/>
        <v>0</v>
      </c>
      <c r="R21" s="16">
        <f t="shared" si="6"/>
        <v>0</v>
      </c>
      <c r="S21" s="25">
        <f t="shared" si="6"/>
        <v>0</v>
      </c>
      <c r="T21" s="16">
        <f t="shared" si="6"/>
        <v>0</v>
      </c>
      <c r="U21" s="25">
        <f t="shared" si="6"/>
        <v>0</v>
      </c>
      <c r="V21" s="32">
        <f t="shared" si="2"/>
        <v>570681.30000000005</v>
      </c>
      <c r="W21" s="3"/>
    </row>
    <row r="22" spans="1:23" ht="24" customHeight="1" x14ac:dyDescent="0.2">
      <c r="A22" s="68">
        <v>8</v>
      </c>
      <c r="B22" s="70" t="s">
        <v>10</v>
      </c>
      <c r="C22" s="75">
        <v>1823620.6500000001</v>
      </c>
      <c r="D22" s="15"/>
      <c r="E22" s="24">
        <v>0.04</v>
      </c>
      <c r="F22" s="15">
        <v>0.06</v>
      </c>
      <c r="G22" s="24">
        <v>0.06</v>
      </c>
      <c r="H22" s="15">
        <v>0.06</v>
      </c>
      <c r="I22" s="24">
        <v>0.06</v>
      </c>
      <c r="J22" s="15">
        <v>0.06</v>
      </c>
      <c r="K22" s="24">
        <v>0.06</v>
      </c>
      <c r="L22" s="15">
        <v>0.06</v>
      </c>
      <c r="M22" s="24">
        <v>0.06</v>
      </c>
      <c r="N22" s="15">
        <v>0.06</v>
      </c>
      <c r="O22" s="24">
        <v>0.06</v>
      </c>
      <c r="P22" s="15">
        <v>0.06</v>
      </c>
      <c r="Q22" s="24">
        <v>0.06</v>
      </c>
      <c r="R22" s="15">
        <v>0.06</v>
      </c>
      <c r="S22" s="24">
        <v>0.06</v>
      </c>
      <c r="T22" s="15">
        <v>0.06</v>
      </c>
      <c r="U22" s="24">
        <v>0.06</v>
      </c>
      <c r="V22" s="33">
        <f t="shared" si="2"/>
        <v>1.0000000000000004</v>
      </c>
      <c r="W22" s="3"/>
    </row>
    <row r="23" spans="1:23" ht="24" customHeight="1" x14ac:dyDescent="0.2">
      <c r="A23" s="68"/>
      <c r="B23" s="70"/>
      <c r="C23" s="74"/>
      <c r="D23" s="16">
        <f>$C$22*D22</f>
        <v>0</v>
      </c>
      <c r="E23" s="25">
        <f t="shared" ref="E23:U23" si="7">$C$22*E22</f>
        <v>72944.826000000001</v>
      </c>
      <c r="F23" s="16">
        <f t="shared" si="7"/>
        <v>109417.239</v>
      </c>
      <c r="G23" s="25">
        <f t="shared" si="7"/>
        <v>109417.239</v>
      </c>
      <c r="H23" s="16">
        <f t="shared" si="7"/>
        <v>109417.239</v>
      </c>
      <c r="I23" s="25">
        <f t="shared" si="7"/>
        <v>109417.239</v>
      </c>
      <c r="J23" s="16">
        <f t="shared" si="7"/>
        <v>109417.239</v>
      </c>
      <c r="K23" s="25">
        <f t="shared" si="7"/>
        <v>109417.239</v>
      </c>
      <c r="L23" s="16">
        <f t="shared" si="7"/>
        <v>109417.239</v>
      </c>
      <c r="M23" s="25">
        <f t="shared" si="7"/>
        <v>109417.239</v>
      </c>
      <c r="N23" s="16">
        <f t="shared" si="7"/>
        <v>109417.239</v>
      </c>
      <c r="O23" s="25">
        <f t="shared" si="7"/>
        <v>109417.239</v>
      </c>
      <c r="P23" s="16">
        <f t="shared" si="7"/>
        <v>109417.239</v>
      </c>
      <c r="Q23" s="25">
        <f t="shared" si="7"/>
        <v>109417.239</v>
      </c>
      <c r="R23" s="16">
        <f t="shared" si="7"/>
        <v>109417.239</v>
      </c>
      <c r="S23" s="25">
        <f t="shared" si="7"/>
        <v>109417.239</v>
      </c>
      <c r="T23" s="16">
        <f t="shared" si="7"/>
        <v>109417.239</v>
      </c>
      <c r="U23" s="25">
        <f t="shared" si="7"/>
        <v>109417.239</v>
      </c>
      <c r="V23" s="32">
        <f t="shared" si="2"/>
        <v>1823620.6500000006</v>
      </c>
      <c r="W23" s="3"/>
    </row>
    <row r="24" spans="1:23" ht="24" customHeight="1" x14ac:dyDescent="0.2">
      <c r="A24" s="68">
        <v>9</v>
      </c>
      <c r="B24" s="70" t="s">
        <v>11</v>
      </c>
      <c r="C24" s="75">
        <v>11385233.890000002</v>
      </c>
      <c r="D24" s="15"/>
      <c r="E24" s="24"/>
      <c r="F24" s="15">
        <v>0.04</v>
      </c>
      <c r="G24" s="24">
        <v>0.06</v>
      </c>
      <c r="H24" s="15">
        <v>0.06</v>
      </c>
      <c r="I24" s="24">
        <v>0.06</v>
      </c>
      <c r="J24" s="15">
        <v>0.08</v>
      </c>
      <c r="K24" s="24">
        <v>0.08</v>
      </c>
      <c r="L24" s="15">
        <v>0.08</v>
      </c>
      <c r="M24" s="24">
        <v>0.06</v>
      </c>
      <c r="N24" s="15">
        <v>0.06</v>
      </c>
      <c r="O24" s="24">
        <v>0.06</v>
      </c>
      <c r="P24" s="15">
        <v>0.06</v>
      </c>
      <c r="Q24" s="24">
        <v>0.06</v>
      </c>
      <c r="R24" s="15">
        <v>0.06</v>
      </c>
      <c r="S24" s="24">
        <v>0.06</v>
      </c>
      <c r="T24" s="15">
        <v>0.06</v>
      </c>
      <c r="U24" s="24">
        <v>0.06</v>
      </c>
      <c r="V24" s="33">
        <f t="shared" si="2"/>
        <v>1.0000000000000004</v>
      </c>
      <c r="W24" s="3"/>
    </row>
    <row r="25" spans="1:23" ht="24" customHeight="1" x14ac:dyDescent="0.2">
      <c r="A25" s="68"/>
      <c r="B25" s="70"/>
      <c r="C25" s="74"/>
      <c r="D25" s="16">
        <f>$C$24*D24</f>
        <v>0</v>
      </c>
      <c r="E25" s="25">
        <f t="shared" ref="E25:U25" si="8">$C$24*E24</f>
        <v>0</v>
      </c>
      <c r="F25" s="16">
        <f t="shared" si="8"/>
        <v>455409.35560000013</v>
      </c>
      <c r="G25" s="25">
        <f t="shared" si="8"/>
        <v>683114.03340000007</v>
      </c>
      <c r="H25" s="16">
        <f t="shared" si="8"/>
        <v>683114.03340000007</v>
      </c>
      <c r="I25" s="25">
        <f t="shared" si="8"/>
        <v>683114.03340000007</v>
      </c>
      <c r="J25" s="16">
        <f t="shared" si="8"/>
        <v>910818.71120000025</v>
      </c>
      <c r="K25" s="25">
        <f t="shared" si="8"/>
        <v>910818.71120000025</v>
      </c>
      <c r="L25" s="16">
        <f t="shared" si="8"/>
        <v>910818.71120000025</v>
      </c>
      <c r="M25" s="25">
        <f t="shared" si="8"/>
        <v>683114.03340000007</v>
      </c>
      <c r="N25" s="16">
        <f t="shared" si="8"/>
        <v>683114.03340000007</v>
      </c>
      <c r="O25" s="25">
        <f t="shared" si="8"/>
        <v>683114.03340000007</v>
      </c>
      <c r="P25" s="16">
        <f t="shared" si="8"/>
        <v>683114.03340000007</v>
      </c>
      <c r="Q25" s="25">
        <f t="shared" si="8"/>
        <v>683114.03340000007</v>
      </c>
      <c r="R25" s="16">
        <f t="shared" si="8"/>
        <v>683114.03340000007</v>
      </c>
      <c r="S25" s="25">
        <f t="shared" si="8"/>
        <v>683114.03340000007</v>
      </c>
      <c r="T25" s="16">
        <f t="shared" si="8"/>
        <v>683114.03340000007</v>
      </c>
      <c r="U25" s="25">
        <f t="shared" si="8"/>
        <v>683114.03340000007</v>
      </c>
      <c r="V25" s="32">
        <f>SUM(D25:U25)</f>
        <v>11385233.889999997</v>
      </c>
      <c r="W25" s="3"/>
    </row>
    <row r="26" spans="1:23" ht="24" customHeight="1" x14ac:dyDescent="0.2">
      <c r="A26" s="68">
        <v>10</v>
      </c>
      <c r="B26" s="70" t="s">
        <v>12</v>
      </c>
      <c r="C26" s="75">
        <v>244236.64</v>
      </c>
      <c r="D26" s="15"/>
      <c r="E26" s="26"/>
      <c r="F26" s="17"/>
      <c r="G26" s="26">
        <v>0.01</v>
      </c>
      <c r="H26" s="15">
        <v>0.01</v>
      </c>
      <c r="I26" s="24">
        <v>0.01</v>
      </c>
      <c r="J26" s="15">
        <v>0.03</v>
      </c>
      <c r="K26" s="24">
        <v>0.04</v>
      </c>
      <c r="L26" s="15">
        <v>0.04</v>
      </c>
      <c r="M26" s="24">
        <v>0.06</v>
      </c>
      <c r="N26" s="15">
        <v>0.06</v>
      </c>
      <c r="O26" s="24">
        <v>0.1</v>
      </c>
      <c r="P26" s="15">
        <v>0.1</v>
      </c>
      <c r="Q26" s="24">
        <v>0.12</v>
      </c>
      <c r="R26" s="15">
        <v>0.12</v>
      </c>
      <c r="S26" s="24">
        <v>0.1</v>
      </c>
      <c r="T26" s="15">
        <v>0.1</v>
      </c>
      <c r="U26" s="24">
        <v>0.1</v>
      </c>
      <c r="V26" s="33">
        <f t="shared" si="2"/>
        <v>0.99999999999999989</v>
      </c>
      <c r="W26" s="3"/>
    </row>
    <row r="27" spans="1:23" ht="24" customHeight="1" x14ac:dyDescent="0.2">
      <c r="A27" s="68"/>
      <c r="B27" s="70"/>
      <c r="C27" s="74"/>
      <c r="D27" s="16"/>
      <c r="E27" s="23"/>
      <c r="F27" s="14"/>
      <c r="G27" s="25">
        <f>$C$26*G26</f>
        <v>2442.3664000000003</v>
      </c>
      <c r="H27" s="16">
        <f t="shared" ref="H27:U27" si="9">$C$26*H26</f>
        <v>2442.3664000000003</v>
      </c>
      <c r="I27" s="25">
        <f t="shared" si="9"/>
        <v>2442.3664000000003</v>
      </c>
      <c r="J27" s="16">
        <f t="shared" si="9"/>
        <v>7327.0992000000006</v>
      </c>
      <c r="K27" s="25">
        <f t="shared" si="9"/>
        <v>9769.4656000000014</v>
      </c>
      <c r="L27" s="16">
        <f t="shared" si="9"/>
        <v>9769.4656000000014</v>
      </c>
      <c r="M27" s="25">
        <f t="shared" si="9"/>
        <v>14654.198400000001</v>
      </c>
      <c r="N27" s="16">
        <f t="shared" si="9"/>
        <v>14654.198400000001</v>
      </c>
      <c r="O27" s="25">
        <f t="shared" si="9"/>
        <v>24423.664000000004</v>
      </c>
      <c r="P27" s="16">
        <f t="shared" si="9"/>
        <v>24423.664000000004</v>
      </c>
      <c r="Q27" s="25">
        <f t="shared" si="9"/>
        <v>29308.396800000002</v>
      </c>
      <c r="R27" s="16">
        <f t="shared" si="9"/>
        <v>29308.396800000002</v>
      </c>
      <c r="S27" s="25">
        <f t="shared" si="9"/>
        <v>24423.664000000004</v>
      </c>
      <c r="T27" s="16">
        <f t="shared" si="9"/>
        <v>24423.664000000004</v>
      </c>
      <c r="U27" s="25">
        <f t="shared" si="9"/>
        <v>24423.664000000004</v>
      </c>
      <c r="V27" s="32">
        <f>SUM(D27:U27)</f>
        <v>244236.64</v>
      </c>
      <c r="W27" s="3"/>
    </row>
    <row r="28" spans="1:23" ht="24" customHeight="1" x14ac:dyDescent="0.2">
      <c r="A28" s="68">
        <v>11</v>
      </c>
      <c r="B28" s="70" t="s">
        <v>13</v>
      </c>
      <c r="C28" s="75">
        <v>32410.28</v>
      </c>
      <c r="D28" s="15"/>
      <c r="E28" s="26"/>
      <c r="F28" s="17"/>
      <c r="G28" s="26"/>
      <c r="H28" s="15"/>
      <c r="I28" s="26"/>
      <c r="J28" s="17"/>
      <c r="K28" s="26"/>
      <c r="L28" s="15"/>
      <c r="M28" s="26"/>
      <c r="N28" s="17"/>
      <c r="O28" s="26"/>
      <c r="P28" s="17"/>
      <c r="Q28" s="24"/>
      <c r="R28" s="15"/>
      <c r="S28" s="26"/>
      <c r="T28" s="17"/>
      <c r="U28" s="24">
        <v>1</v>
      </c>
      <c r="V28" s="33">
        <f t="shared" si="2"/>
        <v>1</v>
      </c>
      <c r="W28" s="3"/>
    </row>
    <row r="29" spans="1:23" ht="24" customHeight="1" x14ac:dyDescent="0.2">
      <c r="A29" s="81"/>
      <c r="B29" s="72"/>
      <c r="C29" s="78"/>
      <c r="D29" s="30"/>
      <c r="E29" s="28"/>
      <c r="F29" s="19"/>
      <c r="G29" s="28"/>
      <c r="H29" s="30"/>
      <c r="I29" s="28"/>
      <c r="J29" s="19"/>
      <c r="K29" s="28"/>
      <c r="L29" s="30"/>
      <c r="M29" s="28"/>
      <c r="N29" s="19"/>
      <c r="O29" s="28"/>
      <c r="P29" s="19"/>
      <c r="Q29" s="29"/>
      <c r="R29" s="30"/>
      <c r="S29" s="28"/>
      <c r="T29" s="19"/>
      <c r="U29" s="29">
        <f>$C$28*U28</f>
        <v>32410.28</v>
      </c>
      <c r="V29" s="34">
        <f t="shared" si="2"/>
        <v>32410.28</v>
      </c>
      <c r="W29" s="3"/>
    </row>
    <row r="30" spans="1:23" ht="40.5" customHeight="1" x14ac:dyDescent="0.2">
      <c r="A30" s="79" t="s">
        <v>34</v>
      </c>
      <c r="B30" s="80"/>
      <c r="C30" s="37">
        <f>C28+C26+C24+C22+C20+C18+C16+C14+C12+C10+C8</f>
        <v>16711782.200000005</v>
      </c>
      <c r="D30" s="11">
        <f>D9+D11+D13+D15+D17+D19+D21+D23+D25+D27+D29</f>
        <v>750767.51158133778</v>
      </c>
      <c r="E30" s="11">
        <f t="shared" ref="E30:U30" si="10">E9+E11+E13+E15+E17+E19+E21+E23+E25+E27+E29</f>
        <v>532564.3729758237</v>
      </c>
      <c r="F30" s="11">
        <f t="shared" si="10"/>
        <v>874549.34953362378</v>
      </c>
      <c r="G30" s="11">
        <f t="shared" si="10"/>
        <v>1026298.7853653749</v>
      </c>
      <c r="H30" s="11">
        <f t="shared" si="10"/>
        <v>899342.35128799628</v>
      </c>
      <c r="I30" s="11">
        <f t="shared" si="10"/>
        <v>899584.61984584725</v>
      </c>
      <c r="J30" s="11">
        <f t="shared" si="10"/>
        <v>1158718.987044971</v>
      </c>
      <c r="K30" s="11">
        <f t="shared" si="10"/>
        <v>1161667.3049801125</v>
      </c>
      <c r="L30" s="11">
        <f t="shared" si="10"/>
        <v>1162151.8420958142</v>
      </c>
      <c r="M30" s="11">
        <f t="shared" si="10"/>
        <v>914326.20952155464</v>
      </c>
      <c r="N30" s="11">
        <f t="shared" si="10"/>
        <v>900488.0062215121</v>
      </c>
      <c r="O30" s="11">
        <f t="shared" si="10"/>
        <v>911069.93517282361</v>
      </c>
      <c r="P30" s="11">
        <f t="shared" si="10"/>
        <v>910343.12949927093</v>
      </c>
      <c r="Q30" s="11">
        <f t="shared" si="10"/>
        <v>915755.22825385211</v>
      </c>
      <c r="R30" s="11">
        <f t="shared" si="10"/>
        <v>915512.95969600126</v>
      </c>
      <c r="S30" s="11">
        <f t="shared" si="10"/>
        <v>910100.86094142008</v>
      </c>
      <c r="T30" s="11">
        <f t="shared" si="10"/>
        <v>909858.59238356922</v>
      </c>
      <c r="U30" s="11">
        <f t="shared" si="10"/>
        <v>958682.15359909693</v>
      </c>
      <c r="V30" s="11">
        <f>V9+V11+V13+V15+V17+V19+V21+V23+V25+V27+V29</f>
        <v>16711782.199999997</v>
      </c>
      <c r="W30" s="3"/>
    </row>
    <row r="31" spans="1:23" x14ac:dyDescent="0.2">
      <c r="C31" s="10"/>
      <c r="F31" s="3"/>
      <c r="J31" s="3"/>
      <c r="N31" s="3"/>
      <c r="S31" s="3"/>
      <c r="V31" s="3"/>
      <c r="W31" s="3"/>
    </row>
    <row r="32" spans="1:23" x14ac:dyDescent="0.2">
      <c r="V32" s="4"/>
    </row>
    <row r="35" spans="3:21" x14ac:dyDescent="0.2">
      <c r="C35" s="10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</sheetData>
  <autoFilter ref="A6:X29" xr:uid="{FF4B0E60-7316-48C7-8954-83C0EDF825EB}"/>
  <mergeCells count="36">
    <mergeCell ref="C22:C23"/>
    <mergeCell ref="C24:C25"/>
    <mergeCell ref="C26:C27"/>
    <mergeCell ref="C28:C29"/>
    <mergeCell ref="A30:B30"/>
    <mergeCell ref="A28:A29"/>
    <mergeCell ref="A26:A27"/>
    <mergeCell ref="A14:A15"/>
    <mergeCell ref="A16:A17"/>
    <mergeCell ref="A18:A19"/>
    <mergeCell ref="A20:A21"/>
    <mergeCell ref="A22:A23"/>
    <mergeCell ref="A24:A25"/>
    <mergeCell ref="B20:B21"/>
    <mergeCell ref="B26:B27"/>
    <mergeCell ref="B28:B29"/>
    <mergeCell ref="C8:C9"/>
    <mergeCell ref="C10:C11"/>
    <mergeCell ref="C12:C13"/>
    <mergeCell ref="B8:B9"/>
    <mergeCell ref="C14:C15"/>
    <mergeCell ref="C16:C17"/>
    <mergeCell ref="C18:C19"/>
    <mergeCell ref="C20:C21"/>
    <mergeCell ref="B22:B23"/>
    <mergeCell ref="B24:B25"/>
    <mergeCell ref="B14:B15"/>
    <mergeCell ref="B16:B17"/>
    <mergeCell ref="B18:B19"/>
    <mergeCell ref="A1:V1"/>
    <mergeCell ref="Q2:V5"/>
    <mergeCell ref="A8:A9"/>
    <mergeCell ref="A10:A11"/>
    <mergeCell ref="A12:A13"/>
    <mergeCell ref="B10:B11"/>
    <mergeCell ref="B12:B13"/>
  </mergeCells>
  <phoneticPr fontId="5" type="noConversion"/>
  <pageMargins left="0.51181102362204722" right="0.51181102362204722" top="0.39370078740157483" bottom="0.39370078740157483" header="0.51181102362204722" footer="0.51181102362204722"/>
  <pageSetup paperSize="9" scale="24" fitToHeight="0" orientation="landscape" horizontalDpi="360" verticalDpi="360" r:id="rId1"/>
  <headerFooter>
    <oddHeader xml:space="preserve">&amp;L &amp;C
</oddHeader>
    <oddFooter xml:space="preserve">&amp;L 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CRONOGRAMA</vt:lpstr>
      <vt:lpstr>CRONOGRAMA!Area_de_impressao</vt:lpstr>
      <vt:lpstr>CRONOGRAMA!Titulos_de_impressao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SAMSUNG</cp:lastModifiedBy>
  <dcterms:created xsi:type="dcterms:W3CDTF">2022-07-11T19:52:10Z</dcterms:created>
  <dcterms:modified xsi:type="dcterms:W3CDTF">2023-06-01T14:08:46Z</dcterms:modified>
</cp:coreProperties>
</file>